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nek" reservationPassword="0"/>
  <workbookPr/>
  <bookViews>
    <workbookView xWindow="240" yWindow="120" windowWidth="14940" windowHeight="9225" activeTab="0"/>
  </bookViews>
  <sheets>
    <sheet name="Rekapitulace" sheetId="1" r:id="rId1"/>
    <sheet name="SO" sheetId="2" r:id="rId2"/>
    <sheet name="SO - 101.2" sheetId="3" r:id="rId3"/>
  </sheets>
  <definedNames/>
  <calcPr/>
  <webPublishing/>
</workbook>
</file>

<file path=xl/sharedStrings.xml><?xml version="1.0" encoding="utf-8"?>
<sst xmlns="http://schemas.openxmlformats.org/spreadsheetml/2006/main" count="433" uniqueCount="173">
  <si>
    <t>Firma: Krajská správa a údržba silnic Vysočiny, příspěvková organizace</t>
  </si>
  <si>
    <t>Rekapitulace ceny</t>
  </si>
  <si>
    <t>Stavba: 2025 - II/351 Račerovice - Třebíč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</si>
  <si>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</si>
  <si>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</si>
  <si>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</si>
  <si>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</si>
  <si>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</si>
  <si>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</si>
  <si>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</si>
  <si>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</si>
  <si>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</si>
  <si>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</si>
  <si>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</si>
  <si>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</si>
  <si>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2025</t>
  </si>
  <si>
    <t>II/351 Račerovice - Třebíč</t>
  </si>
  <si>
    <t>O</t>
  </si>
  <si>
    <t>Rozpočet:</t>
  </si>
  <si>
    <t>0,00</t>
  </si>
  <si>
    <t>15,00</t>
  </si>
  <si>
    <t>21,00</t>
  </si>
  <si>
    <t>3</t>
  </si>
  <si>
    <t>2</t>
  </si>
  <si>
    <t>SO</t>
  </si>
  <si>
    <t>000 Ostatní 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</si>
  <si>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</si>
  <si>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</si>
  <si>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</si>
  <si>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</si>
  <si>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</si>
  <si>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</si>
  <si>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</si>
  <si>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</si>
  <si>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</si>
  <si>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</si>
  <si>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</si>
  <si>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</si>
  <si>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</si>
  <si>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</si>
  <si>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</si>
  <si>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</si>
  <si>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</si>
  <si>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</si>
  <si>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</si>
  <si>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</si>
  <si>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</si>
  <si>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</si>
  <si>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</si>
  <si>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</si>
  <si>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</si>
  <si>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VV</t>
  </si>
  <si>
    <t>1,0=1,000 [A]</t>
  </si>
  <si>
    <t>TS</t>
  </si>
  <si>
    <t>Položka zahrnuje:  
- veškeré náklady spojené s objednatelem požadovanými zkouškami  
Položka nezahrnuje:  
- x</t>
  </si>
  <si>
    <t>02911</t>
  </si>
  <si>
    <t>OSTATNÍ POŽADAVKY - GEODETICKÉ ZAMĚŘENÍ</t>
  </si>
  <si>
    <t>KM</t>
  </si>
  <si>
    <t>geodetické zaměření vrstev ACL16+ a ACO11+ v sanacvích a mikrokoberec, vytovení podkladů pro DTM, vložení dat do DTM a předání akceptačního protokolu</t>
  </si>
  <si>
    <t>62,98-59,756=3,224 [A]</t>
  </si>
  <si>
    <t>Položka zahrnuje:  
- veškeré náklady spojené s objednatelem požadovanými pracemi  
Položka nezahrnuje:  
- x</t>
  </si>
  <si>
    <t>KMPL</t>
  </si>
  <si>
    <t>Vytýčení inženýrských sítí na stavbě</t>
  </si>
  <si>
    <t>02944</t>
  </si>
  <si>
    <t>OSTAT POŽADAVKY - DOKUMENTACE SKUTEČ PROVEDENÍ V DIGIT FORMĚ</t>
  </si>
  <si>
    <t>Včetně vložení dat do krajské DTM</t>
  </si>
  <si>
    <t>02991</t>
  </si>
  <si>
    <t>OSTATNÍ POŽADAVKY - INFORMAČNÍ TABULE</t>
  </si>
  <si>
    <t>KUS</t>
  </si>
  <si>
    <t>informační panek 2,50 x 1,75 m, umístění na stavbě po celou dobu provádění stavby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</si>
  <si>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  
Položka nezahrnuje:  
- x</t>
  </si>
  <si>
    <t>02710</t>
  </si>
  <si>
    <t>POMOC PRÁCE ZŘÍZ NEBO ZAJIŠŤ OBJÍŽĎKY A PŘÍSTUP CESTY</t>
  </si>
  <si>
    <t>Položka zahrnuje:  
- veškeré náklady spojené se zřízením nebo zajištěním objížďky a přístupové cesty  
Položka nezahrnuje:  
- x</t>
  </si>
  <si>
    <t>7</t>
  </si>
  <si>
    <t>02720</t>
  </si>
  <si>
    <t>POMOC PRÁCE ZŘÍZ NEBO ZAJIŠŤ REGULACI A OCHRANU DOPRAVY</t>
  </si>
  <si>
    <t>Veškeré PDZ vodorovné i svislé, mtž i dmtž po celou dobu výstavby, pravidelné denní kontroly a opravy.</t>
  </si>
  <si>
    <t>Položka zahrnuje:  
- veškeré náklady spojené s objednatelem požadovanými zařízeními  
Položka nezahrnuje:  
- x</t>
  </si>
  <si>
    <t>SO - 101.2</t>
  </si>
  <si>
    <t>Komunikace II/351 Račerovice - Třebíč v km 59,756 - km 62,980</t>
  </si>
  <si>
    <t>Zemní práce</t>
  </si>
  <si>
    <t>113334</t>
  </si>
  <si>
    <t>ODSTRAN PODKL ZPEVNĚNÝCH PLOCH S ASFALT POJIVEM, ODVOZ DO 5KM</t>
  </si>
  <si>
    <t>M3</t>
  </si>
  <si>
    <t>Místní sanace - předpoklad 2,0% plochy, vytěžený materiál bude použit zpět do stavby</t>
  </si>
  <si>
    <t>3224,0*6,2*0,1*0,02=39,978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</si>
  <si>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</si>
  <si>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113728</t>
  </si>
  <si>
    <t>FRÉZOVÁNÍ ZPEVNĚNÝCH PLOCH ASFALTOVÝCH, ODVOZ DO 20KM</t>
  </si>
  <si>
    <t>frézování místních výsprav v tloušťce 50,0 mm, předpoklad 15,0% plochy. Odvoz na skládku KSÚSV Třebíč, zatřídění ZAS-T2 
frézování v místech sanacív tloušťce 50,0 + 50,0 mm, předpoklad 2,0= plochy, Odvoz na skládku KSÚSV Třebíč</t>
  </si>
  <si>
    <t>místní výspravy 15,0%: 3224,0*6,2*0,05*0,15=149,916 [A] 
místní sanace 2,0%: 3224,0*6,2*(0,05+0,05)*0,02=39,978 [B] 
Celkem: A+B=189,894 [C]</t>
  </si>
  <si>
    <t>123738</t>
  </si>
  <si>
    <t>ODKOP PRO SPOD STAVBU SILNIC A ŽELEZNIC TŘ. I, ODVOZ DO 20KM</t>
  </si>
  <si>
    <t>Místní hloubkové sanace, předpoklad 2,0% plochy</t>
  </si>
  <si>
    <t>3224,0*6,2*0,45*0,02=179,899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</si>
  <si>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</si>
  <si>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17170</t>
  </si>
  <si>
    <t>ULOŽENÍ SYPANINY DO NÁSYPŮ VRSTEVNATÝCH SE ZHUTNĚNÍM</t>
  </si>
  <si>
    <t>uložení materiálu do hloubkových sanací, materiál z podkladních vrstev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</si>
  <si>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</si>
  <si>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Komunikace</t>
  </si>
  <si>
    <t>56330</t>
  </si>
  <si>
    <t>VOZOVKOVÉ VRSTVY ZE ŠTĚRKODRTI</t>
  </si>
  <si>
    <t>ŠD 0/63 tloušťka 200,0 mm, místní hloubkové sanace přepoklad 2,0%m plochy</t>
  </si>
  <si>
    <t>3224,0*6,2*0,2*0,02=79,955 [A]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</si>
  <si>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</si>
  <si>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56335</t>
  </si>
  <si>
    <t>VOZOVKOVÉ VRSTVY ZE ŠTĚRKODRTI TL. DO 250MM</t>
  </si>
  <si>
    <t>M2</t>
  </si>
  <si>
    <t>ŠDA 0/32 tloušťky 250,0 mm, místní hloubkové sanace, předpoklad 2,0% plochy</t>
  </si>
  <si>
    <t>3224,0*6,2*0,02=399,776 [A]</t>
  </si>
  <si>
    <t>572123</t>
  </si>
  <si>
    <t>INFILTRAČNÍ POSTŘIK Z EMULZE DO 1,0KG/M2</t>
  </si>
  <si>
    <t>místní hloubkové sanace, předpoklad 2,0% plochy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</si>
  <si>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</si>
  <si>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8</t>
  </si>
  <si>
    <t>572213</t>
  </si>
  <si>
    <t>SPOJOVACÍ POSTŘIK Z EMULZE DO 0,5KG/M2</t>
  </si>
  <si>
    <t>pod EMK 0/8-DV: 3224,0*6,2=19 988,800 [A] 
rozšíření - rozšíření pro MHD:  84,8=84,800 [B] 
lokální výspravy: 3224,0*6,2*0,15=2 998,320 [C] 
hloubkové sanace: 3224,0*6,2*0,02=399,776 [D] 
Celkem: A+B+C+D=23 471,696 [E]</t>
  </si>
  <si>
    <t>574A44</t>
  </si>
  <si>
    <t>ASFALTOVÝ BETON PRO OBRUSNÉ VRSTVY ACO 11+ TL. 50MM</t>
  </si>
  <si>
    <t>místní výspravy: 3224,0*6,2*0,15=2 998,320 [A] 
hloubkové sanace: 3224,0*6,2*0,02=399,776 [B] 
Celkem: A+B=3 398,096 [C]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</si>
  <si>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</si>
  <si>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5732A</t>
  </si>
  <si>
    <t>MIKROKOBEREC DVOUVRSTVÝ FRAKCE KAMENIVA 0/8 + 0/8</t>
  </si>
  <si>
    <t>II/351: 3224,0*6,2=19 988,800 [A] 
rozšíření pro MHD: 84,8=84,800 [B] 
Celkem: A+B=20 073,600 [C]</t>
  </si>
  <si>
    <t>Položka zahrnuje:  
- očištění povrchu podkladu, zakrytí poklopů, mříží a pod.  
- dodání veškerého potřebného materiálu (kamenivo předepsané frakce, emulze, přísady, voda)  
- pokládku dvou vrstev (tloušťka je dána frakcí použitého kameniva)  
- zhutnění (pokud je předepsáno zadávací dokumentací)  
Položka nezahrnuje:  
- odstranění vodorovného dopravního zančení a spojovací postřik</t>
  </si>
  <si>
    <t>11</t>
  </si>
  <si>
    <t>574C46</t>
  </si>
  <si>
    <t>ASFALTOVÝ BETON PRO LOŽNÍ VRSTVY ACL 16+, 16S TL. 50MM</t>
  </si>
  <si>
    <t>hloubková sanace: 3224,0*6,2*0,02=399,776 [A]</t>
  </si>
  <si>
    <t>12</t>
  </si>
  <si>
    <t>58910</t>
  </si>
  <si>
    <t>VÝPLŇ SPAR ASFALTEM</t>
  </si>
  <si>
    <t>M</t>
  </si>
  <si>
    <t>Množství bude stanoveno v průběhu prací, odhad</t>
  </si>
  <si>
    <t>2000,0=2 000,000 [A]</t>
  </si>
  <si>
    <t>Položka zahrnuje:   
- dodávku předepsaného materiálu  
- vyčištění a výplň spar tímto materiálem  
Položka nezahrnuje:  
- x</t>
  </si>
  <si>
    <t>Ostatní konstrukce a práce</t>
  </si>
  <si>
    <t>13</t>
  </si>
  <si>
    <t>93808</t>
  </si>
  <si>
    <t>OČIŠTĚNÍ VOZOVEK ZAMETENÍM</t>
  </si>
  <si>
    <t>zametení po odfrézování lokálních výsprav</t>
  </si>
  <si>
    <t>3224,0*6,2*0,15=2 998,320 [A]</t>
  </si>
  <si>
    <t>Položka zahrnuje:  
- očištění předepsaným způsobem  
- odklizení vzniklého odpadu  
Položka nezahrnuje:  
- x</t>
  </si>
  <si>
    <t>14</t>
  </si>
  <si>
    <t>93811</t>
  </si>
  <si>
    <t>OČIŠTĚNÍ ASFALTOVÝCH VOZOVEK UMYTÍM VODOU</t>
  </si>
  <si>
    <t>91</t>
  </si>
  <si>
    <t>Doplňující konstrukce a práce</t>
  </si>
  <si>
    <t>15</t>
  </si>
  <si>
    <t>91228</t>
  </si>
  <si>
    <t>SMĚROVÉ SLOUPKY Z PLAST HMOT VČETNĚ ODRAZNÉHO PÁSKU</t>
  </si>
  <si>
    <t>Doplnění - odhad</t>
  </si>
  <si>
    <t>25,0=25,000 [A]</t>
  </si>
  <si>
    <t>Položka zahrnuje:  
- dodání a osazení sloupku včetně nutných zemních prací  
- vnitrostaveništní a mimostaveništní doprava  
- odrazky plastové nebo z retroreflexní fólie  
Položka nezahrnuje:  
- x</t>
  </si>
  <si>
    <t>16</t>
  </si>
  <si>
    <t>915111</t>
  </si>
  <si>
    <t>VODOROVNÉ DOPRAVNÍ ZNAČENÍ BARVOU HLADKÉ - DODÁVKA A POKLÁDKA</t>
  </si>
  <si>
    <t>Vodící proužky bílé šířka 125,0 mm</t>
  </si>
  <si>
    <t>3224,0*2,0*0,125=806,000 [A]</t>
  </si>
  <si>
    <t>Položka zahrnuje:  
- dodání a pokládku nátěrového materiálu  
- předznačení a reflexní úpravu  
Položka nezahrnuje:  
- x  
Způsob měření:  
- měří se pouze natíraná plocha</t>
  </si>
  <si>
    <t>17</t>
  </si>
  <si>
    <t>915114</t>
  </si>
  <si>
    <t>VODOR DOPRAV ZNAČ BARVOU HLADKÉ - ODSTRANĚNÍ BROUŠENÍM</t>
  </si>
  <si>
    <t>odstranění vodících proužků</t>
  </si>
  <si>
    <t>Položka zahrnuje:  
- odstranění značení předepsaným způsobem provedení  
- odklizení vzniklé suti  
Položka nezahrnuje:  
- x</t>
  </si>
  <si>
    <t>18</t>
  </si>
  <si>
    <t>919111</t>
  </si>
  <si>
    <t>ŘEZÁNÍ ASFALTOVÉHO KRYTU VOZOVEK TL DO 50MM</t>
  </si>
  <si>
    <t>Odhad</t>
  </si>
  <si>
    <t>Položka zahrnuje:  
- řezání vozovkové vrstvy v předepsané tloušťce  
- spotřeba vody  
Položka nezahrnuje:  
- x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</si>
</sst>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SO!I3</f>
      </c>
      <c s="21">
        <f>SO!O2</f>
      </c>
      <c s="21">
        <f>C10+D10</f>
      </c>
    </row>
    <row r="11" spans="1:5" ht="12.75" customHeight="1">
      <c r="A11" s="20" t="s">
        <v>79</v>
      </c>
      <c s="20" t="s">
        <v>80</v>
      </c>
      <c s="21">
        <f>'SO - 101.2'!I3</f>
      </c>
      <c s="21">
        <f>'SO - 101.2'!O2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52</v>
      </c>
    </row>
    <row r="12" spans="1:5" ht="51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57</v>
      </c>
      <c s="32">
        <v>3.224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58</v>
      </c>
    </row>
    <row r="15" spans="1:5" ht="12.75">
      <c r="A15" s="36" t="s">
        <v>51</v>
      </c>
      <c r="E15" s="37" t="s">
        <v>59</v>
      </c>
    </row>
    <row r="16" spans="1:5" ht="51">
      <c r="A16" t="s">
        <v>53</v>
      </c>
      <c r="E16" s="35" t="s">
        <v>60</v>
      </c>
    </row>
    <row r="17" spans="1:16" ht="12.75">
      <c r="A17" s="25" t="s">
        <v>45</v>
      </c>
      <c s="29" t="s">
        <v>22</v>
      </c>
      <c s="29" t="s">
        <v>55</v>
      </c>
      <c s="25" t="s">
        <v>29</v>
      </c>
      <c s="30" t="s">
        <v>56</v>
      </c>
      <c s="31" t="s">
        <v>61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62</v>
      </c>
    </row>
    <row r="19" spans="1:5" ht="12.75">
      <c r="A19" s="36" t="s">
        <v>51</v>
      </c>
      <c r="E19" s="37" t="s">
        <v>52</v>
      </c>
    </row>
    <row r="20" spans="1:5" ht="51">
      <c r="A20" t="s">
        <v>53</v>
      </c>
      <c r="E20" s="35" t="s">
        <v>60</v>
      </c>
    </row>
    <row r="21" spans="1:16" ht="12.75">
      <c r="A21" s="25" t="s">
        <v>45</v>
      </c>
      <c s="29" t="s">
        <v>33</v>
      </c>
      <c s="29" t="s">
        <v>63</v>
      </c>
      <c s="25" t="s">
        <v>47</v>
      </c>
      <c s="30" t="s">
        <v>64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65</v>
      </c>
    </row>
    <row r="23" spans="1:5" ht="12.75">
      <c r="A23" s="36" t="s">
        <v>51</v>
      </c>
      <c r="E23" s="37" t="s">
        <v>52</v>
      </c>
    </row>
    <row r="24" spans="1:5" ht="51">
      <c r="A24" t="s">
        <v>53</v>
      </c>
      <c r="E24" s="35" t="s">
        <v>60</v>
      </c>
    </row>
    <row r="25" spans="1:16" ht="12.75">
      <c r="A25" s="25" t="s">
        <v>45</v>
      </c>
      <c s="29" t="s">
        <v>35</v>
      </c>
      <c s="29" t="s">
        <v>66</v>
      </c>
      <c s="25" t="s">
        <v>47</v>
      </c>
      <c s="30" t="s">
        <v>67</v>
      </c>
      <c s="31" t="s">
        <v>68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69</v>
      </c>
    </row>
    <row r="27" spans="1:5" ht="12.75">
      <c r="A27" s="36" t="s">
        <v>51</v>
      </c>
      <c r="E27" s="37" t="s">
        <v>52</v>
      </c>
    </row>
    <row r="28" spans="1:5" ht="114.75">
      <c r="A28" t="s">
        <v>53</v>
      </c>
      <c r="E28" s="35" t="s">
        <v>70</v>
      </c>
    </row>
    <row r="29" spans="1:16" ht="12.75">
      <c r="A29" s="25" t="s">
        <v>45</v>
      </c>
      <c s="29" t="s">
        <v>37</v>
      </c>
      <c s="29" t="s">
        <v>71</v>
      </c>
      <c s="25" t="s">
        <v>47</v>
      </c>
      <c s="30" t="s">
        <v>72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47</v>
      </c>
    </row>
    <row r="31" spans="1:5" ht="12.75">
      <c r="A31" s="36" t="s">
        <v>51</v>
      </c>
      <c r="E31" s="37" t="s">
        <v>52</v>
      </c>
    </row>
    <row r="32" spans="1:5" ht="51">
      <c r="A32" t="s">
        <v>53</v>
      </c>
      <c r="E32" s="35" t="s">
        <v>73</v>
      </c>
    </row>
    <row r="33" spans="1:16" ht="12.75">
      <c r="A33" s="25" t="s">
        <v>45</v>
      </c>
      <c s="29" t="s">
        <v>74</v>
      </c>
      <c s="29" t="s">
        <v>75</v>
      </c>
      <c s="25" t="s">
        <v>47</v>
      </c>
      <c s="30" t="s">
        <v>76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25.5">
      <c r="A34" s="34" t="s">
        <v>50</v>
      </c>
      <c r="E34" s="35" t="s">
        <v>77</v>
      </c>
    </row>
    <row r="35" spans="1:5" ht="12.75">
      <c r="A35" s="36" t="s">
        <v>51</v>
      </c>
      <c r="E35" s="37" t="s">
        <v>52</v>
      </c>
    </row>
    <row r="36" spans="1:5" ht="51">
      <c r="A36" t="s">
        <v>53</v>
      </c>
      <c r="E36" s="35" t="s">
        <v>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0+O8+O25+O58+O67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79</v>
      </c>
      <c s="38">
        <f>0+I8+I25+I58+I67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79</v>
      </c>
      <c s="6"/>
      <c s="18" t="s">
        <v>80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81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82</v>
      </c>
      <c s="25" t="s">
        <v>47</v>
      </c>
      <c s="30" t="s">
        <v>83</v>
      </c>
      <c s="31" t="s">
        <v>84</v>
      </c>
      <c s="32">
        <v>39.978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85</v>
      </c>
    </row>
    <row r="11" spans="1:5" ht="12.75">
      <c r="A11" s="36" t="s">
        <v>51</v>
      </c>
      <c r="E11" s="37" t="s">
        <v>86</v>
      </c>
    </row>
    <row r="12" spans="1:5" ht="89.25">
      <c r="A12" t="s">
        <v>53</v>
      </c>
      <c r="E12" s="35" t="s">
        <v>87</v>
      </c>
    </row>
    <row r="13" spans="1:16" ht="12.75">
      <c r="A13" s="25" t="s">
        <v>45</v>
      </c>
      <c s="29" t="s">
        <v>23</v>
      </c>
      <c s="29" t="s">
        <v>88</v>
      </c>
      <c s="25" t="s">
        <v>47</v>
      </c>
      <c s="30" t="s">
        <v>89</v>
      </c>
      <c s="31" t="s">
        <v>84</v>
      </c>
      <c s="32">
        <v>189.894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51">
      <c r="A14" s="34" t="s">
        <v>50</v>
      </c>
      <c r="E14" s="35" t="s">
        <v>90</v>
      </c>
    </row>
    <row r="15" spans="1:5" ht="38.25">
      <c r="A15" s="36" t="s">
        <v>51</v>
      </c>
      <c r="E15" s="37" t="s">
        <v>91</v>
      </c>
    </row>
    <row r="16" spans="1:5" ht="89.25">
      <c r="A16" t="s">
        <v>53</v>
      </c>
      <c r="E16" s="35" t="s">
        <v>87</v>
      </c>
    </row>
    <row r="17" spans="1:16" ht="12.75">
      <c r="A17" s="25" t="s">
        <v>45</v>
      </c>
      <c s="29" t="s">
        <v>22</v>
      </c>
      <c s="29" t="s">
        <v>92</v>
      </c>
      <c s="25" t="s">
        <v>47</v>
      </c>
      <c s="30" t="s">
        <v>93</v>
      </c>
      <c s="31" t="s">
        <v>84</v>
      </c>
      <c s="32">
        <v>179.899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94</v>
      </c>
    </row>
    <row r="19" spans="1:5" ht="12.75">
      <c r="A19" s="36" t="s">
        <v>51</v>
      </c>
      <c r="E19" s="37" t="s">
        <v>95</v>
      </c>
    </row>
    <row r="20" spans="1:5" ht="395.25">
      <c r="A20" t="s">
        <v>53</v>
      </c>
      <c r="E20" s="35" t="s">
        <v>96</v>
      </c>
    </row>
    <row r="21" spans="1:16" ht="12.75">
      <c r="A21" s="25" t="s">
        <v>45</v>
      </c>
      <c s="29" t="s">
        <v>33</v>
      </c>
      <c s="29" t="s">
        <v>97</v>
      </c>
      <c s="25" t="s">
        <v>47</v>
      </c>
      <c s="30" t="s">
        <v>98</v>
      </c>
      <c s="31" t="s">
        <v>84</v>
      </c>
      <c s="32">
        <v>39.978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99</v>
      </c>
    </row>
    <row r="23" spans="1:5" ht="12.75">
      <c r="A23" s="36" t="s">
        <v>51</v>
      </c>
      <c r="E23" s="37" t="s">
        <v>86</v>
      </c>
    </row>
    <row r="24" spans="1:5" ht="216.75">
      <c r="A24" t="s">
        <v>53</v>
      </c>
      <c r="E24" s="35" t="s">
        <v>100</v>
      </c>
    </row>
    <row r="25" spans="1:18" ht="12.75" customHeight="1">
      <c r="A25" s="6" t="s">
        <v>43</v>
      </c>
      <c s="6"/>
      <c s="40" t="s">
        <v>35</v>
      </c>
      <c s="6"/>
      <c s="27" t="s">
        <v>101</v>
      </c>
      <c s="6"/>
      <c s="6"/>
      <c s="6"/>
      <c s="41">
        <f>0+Q25</f>
      </c>
      <c r="O25">
        <f>0+R25</f>
      </c>
      <c r="Q25">
        <f>0+I26+I30+I34+I38+I42+I46+I50+I54</f>
      </c>
      <c>
        <f>0+O26+O30+O34+O38+O42+O46+O50+O54</f>
      </c>
    </row>
    <row r="26" spans="1:16" ht="12.75">
      <c r="A26" s="25" t="s">
        <v>45</v>
      </c>
      <c s="29" t="s">
        <v>35</v>
      </c>
      <c s="29" t="s">
        <v>102</v>
      </c>
      <c s="25" t="s">
        <v>47</v>
      </c>
      <c s="30" t="s">
        <v>103</v>
      </c>
      <c s="31" t="s">
        <v>84</v>
      </c>
      <c s="32">
        <v>79.955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104</v>
      </c>
    </row>
    <row r="28" spans="1:5" ht="12.75">
      <c r="A28" s="36" t="s">
        <v>51</v>
      </c>
      <c r="E28" s="37" t="s">
        <v>105</v>
      </c>
    </row>
    <row r="29" spans="1:5" ht="76.5">
      <c r="A29" t="s">
        <v>53</v>
      </c>
      <c r="E29" s="35" t="s">
        <v>106</v>
      </c>
    </row>
    <row r="30" spans="1:16" ht="12.75">
      <c r="A30" s="25" t="s">
        <v>45</v>
      </c>
      <c s="29" t="s">
        <v>37</v>
      </c>
      <c s="29" t="s">
        <v>107</v>
      </c>
      <c s="25" t="s">
        <v>47</v>
      </c>
      <c s="30" t="s">
        <v>108</v>
      </c>
      <c s="31" t="s">
        <v>109</v>
      </c>
      <c s="32">
        <v>399.776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110</v>
      </c>
    </row>
    <row r="32" spans="1:5" ht="12.75">
      <c r="A32" s="36" t="s">
        <v>51</v>
      </c>
      <c r="E32" s="37" t="s">
        <v>111</v>
      </c>
    </row>
    <row r="33" spans="1:5" ht="76.5">
      <c r="A33" t="s">
        <v>53</v>
      </c>
      <c r="E33" s="35" t="s">
        <v>106</v>
      </c>
    </row>
    <row r="34" spans="1:16" ht="12.75">
      <c r="A34" s="25" t="s">
        <v>45</v>
      </c>
      <c s="29" t="s">
        <v>74</v>
      </c>
      <c s="29" t="s">
        <v>112</v>
      </c>
      <c s="25" t="s">
        <v>47</v>
      </c>
      <c s="30" t="s">
        <v>113</v>
      </c>
      <c s="31" t="s">
        <v>109</v>
      </c>
      <c s="32">
        <v>399.776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114</v>
      </c>
    </row>
    <row r="36" spans="1:5" ht="12.75">
      <c r="A36" s="36" t="s">
        <v>51</v>
      </c>
      <c r="E36" s="37" t="s">
        <v>111</v>
      </c>
    </row>
    <row r="37" spans="1:5" ht="89.25">
      <c r="A37" t="s">
        <v>53</v>
      </c>
      <c r="E37" s="35" t="s">
        <v>115</v>
      </c>
    </row>
    <row r="38" spans="1:16" ht="12.75">
      <c r="A38" s="25" t="s">
        <v>45</v>
      </c>
      <c s="29" t="s">
        <v>116</v>
      </c>
      <c s="29" t="s">
        <v>117</v>
      </c>
      <c s="25" t="s">
        <v>47</v>
      </c>
      <c s="30" t="s">
        <v>118</v>
      </c>
      <c s="31" t="s">
        <v>109</v>
      </c>
      <c s="32">
        <v>23471.696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63.75">
      <c r="A40" s="36" t="s">
        <v>51</v>
      </c>
      <c r="E40" s="37" t="s">
        <v>119</v>
      </c>
    </row>
    <row r="41" spans="1:5" ht="89.25">
      <c r="A41" t="s">
        <v>53</v>
      </c>
      <c r="E41" s="35" t="s">
        <v>115</v>
      </c>
    </row>
    <row r="42" spans="1:16" ht="12.75">
      <c r="A42" s="25" t="s">
        <v>45</v>
      </c>
      <c s="29" t="s">
        <v>40</v>
      </c>
      <c s="29" t="s">
        <v>120</v>
      </c>
      <c s="25" t="s">
        <v>47</v>
      </c>
      <c s="30" t="s">
        <v>121</v>
      </c>
      <c s="31" t="s">
        <v>109</v>
      </c>
      <c s="32">
        <v>3398.096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38.25">
      <c r="A44" s="36" t="s">
        <v>51</v>
      </c>
      <c r="E44" s="37" t="s">
        <v>122</v>
      </c>
    </row>
    <row r="45" spans="1:5" ht="165.75">
      <c r="A45" t="s">
        <v>53</v>
      </c>
      <c r="E45" s="35" t="s">
        <v>123</v>
      </c>
    </row>
    <row r="46" spans="1:16" ht="12.75">
      <c r="A46" s="25" t="s">
        <v>45</v>
      </c>
      <c s="29" t="s">
        <v>42</v>
      </c>
      <c s="29" t="s">
        <v>124</v>
      </c>
      <c s="25" t="s">
        <v>47</v>
      </c>
      <c s="30" t="s">
        <v>125</v>
      </c>
      <c s="31" t="s">
        <v>109</v>
      </c>
      <c s="32">
        <v>20073.6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38.25">
      <c r="A48" s="36" t="s">
        <v>51</v>
      </c>
      <c r="E48" s="37" t="s">
        <v>126</v>
      </c>
    </row>
    <row r="49" spans="1:5" ht="102">
      <c r="A49" t="s">
        <v>53</v>
      </c>
      <c r="E49" s="35" t="s">
        <v>127</v>
      </c>
    </row>
    <row r="50" spans="1:16" ht="12.75">
      <c r="A50" s="25" t="s">
        <v>45</v>
      </c>
      <c s="29" t="s">
        <v>128</v>
      </c>
      <c s="29" t="s">
        <v>129</v>
      </c>
      <c s="25" t="s">
        <v>47</v>
      </c>
      <c s="30" t="s">
        <v>130</v>
      </c>
      <c s="31" t="s">
        <v>109</v>
      </c>
      <c s="32">
        <v>399.776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</v>
      </c>
    </row>
    <row r="52" spans="1:5" ht="12.75">
      <c r="A52" s="36" t="s">
        <v>51</v>
      </c>
      <c r="E52" s="37" t="s">
        <v>131</v>
      </c>
    </row>
    <row r="53" spans="1:5" ht="165.75">
      <c r="A53" t="s">
        <v>53</v>
      </c>
      <c r="E53" s="35" t="s">
        <v>123</v>
      </c>
    </row>
    <row r="54" spans="1:16" ht="12.75">
      <c r="A54" s="25" t="s">
        <v>45</v>
      </c>
      <c s="29" t="s">
        <v>132</v>
      </c>
      <c s="29" t="s">
        <v>133</v>
      </c>
      <c s="25" t="s">
        <v>47</v>
      </c>
      <c s="30" t="s">
        <v>134</v>
      </c>
      <c s="31" t="s">
        <v>135</v>
      </c>
      <c s="32">
        <v>2000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136</v>
      </c>
    </row>
    <row r="56" spans="1:5" ht="12.75">
      <c r="A56" s="36" t="s">
        <v>51</v>
      </c>
      <c r="E56" s="37" t="s">
        <v>137</v>
      </c>
    </row>
    <row r="57" spans="1:5" ht="63.75">
      <c r="A57" t="s">
        <v>53</v>
      </c>
      <c r="E57" s="35" t="s">
        <v>138</v>
      </c>
    </row>
    <row r="58" spans="1:18" ht="12.75" customHeight="1">
      <c r="A58" s="6" t="s">
        <v>43</v>
      </c>
      <c s="6"/>
      <c s="40" t="s">
        <v>40</v>
      </c>
      <c s="6"/>
      <c s="27" t="s">
        <v>139</v>
      </c>
      <c s="6"/>
      <c s="6"/>
      <c s="6"/>
      <c s="41">
        <f>0+Q58</f>
      </c>
      <c r="O58">
        <f>0+R58</f>
      </c>
      <c r="Q58">
        <f>0+I59+I63</f>
      </c>
      <c>
        <f>0+O59+O63</f>
      </c>
    </row>
    <row r="59" spans="1:16" ht="12.75">
      <c r="A59" s="25" t="s">
        <v>45</v>
      </c>
      <c s="29" t="s">
        <v>140</v>
      </c>
      <c s="29" t="s">
        <v>141</v>
      </c>
      <c s="25" t="s">
        <v>47</v>
      </c>
      <c s="30" t="s">
        <v>142</v>
      </c>
      <c s="31" t="s">
        <v>109</v>
      </c>
      <c s="32">
        <v>2998.32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143</v>
      </c>
    </row>
    <row r="61" spans="1:5" ht="12.75">
      <c r="A61" s="36" t="s">
        <v>51</v>
      </c>
      <c r="E61" s="37" t="s">
        <v>144</v>
      </c>
    </row>
    <row r="62" spans="1:5" ht="63.75">
      <c r="A62" t="s">
        <v>53</v>
      </c>
      <c r="E62" s="35" t="s">
        <v>145</v>
      </c>
    </row>
    <row r="63" spans="1:16" ht="12.75">
      <c r="A63" s="25" t="s">
        <v>45</v>
      </c>
      <c s="29" t="s">
        <v>146</v>
      </c>
      <c s="29" t="s">
        <v>147</v>
      </c>
      <c s="25" t="s">
        <v>47</v>
      </c>
      <c s="30" t="s">
        <v>148</v>
      </c>
      <c s="31" t="s">
        <v>109</v>
      </c>
      <c s="32">
        <v>20073.6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47</v>
      </c>
    </row>
    <row r="65" spans="1:5" ht="38.25">
      <c r="A65" s="36" t="s">
        <v>51</v>
      </c>
      <c r="E65" s="37" t="s">
        <v>126</v>
      </c>
    </row>
    <row r="66" spans="1:5" ht="63.75">
      <c r="A66" t="s">
        <v>53</v>
      </c>
      <c r="E66" s="35" t="s">
        <v>145</v>
      </c>
    </row>
    <row r="67" spans="1:18" ht="12.75" customHeight="1">
      <c r="A67" s="6" t="s">
        <v>43</v>
      </c>
      <c s="6"/>
      <c s="40" t="s">
        <v>149</v>
      </c>
      <c s="6"/>
      <c s="27" t="s">
        <v>150</v>
      </c>
      <c s="6"/>
      <c s="6"/>
      <c s="6"/>
      <c s="41">
        <f>0+Q67</f>
      </c>
      <c r="O67">
        <f>0+R67</f>
      </c>
      <c r="Q67">
        <f>0+I68+I72+I76+I80</f>
      </c>
      <c>
        <f>0+O68+O72+O76+O80</f>
      </c>
    </row>
    <row r="68" spans="1:16" ht="12.75">
      <c r="A68" s="25" t="s">
        <v>45</v>
      </c>
      <c s="29" t="s">
        <v>151</v>
      </c>
      <c s="29" t="s">
        <v>152</v>
      </c>
      <c s="25" t="s">
        <v>47</v>
      </c>
      <c s="30" t="s">
        <v>153</v>
      </c>
      <c s="31" t="s">
        <v>68</v>
      </c>
      <c s="32">
        <v>25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154</v>
      </c>
    </row>
    <row r="70" spans="1:5" ht="12.75">
      <c r="A70" s="36" t="s">
        <v>51</v>
      </c>
      <c r="E70" s="37" t="s">
        <v>155</v>
      </c>
    </row>
    <row r="71" spans="1:5" ht="76.5">
      <c r="A71" t="s">
        <v>53</v>
      </c>
      <c r="E71" s="35" t="s">
        <v>156</v>
      </c>
    </row>
    <row r="72" spans="1:16" ht="25.5">
      <c r="A72" s="25" t="s">
        <v>45</v>
      </c>
      <c s="29" t="s">
        <v>157</v>
      </c>
      <c s="29" t="s">
        <v>158</v>
      </c>
      <c s="25" t="s">
        <v>47</v>
      </c>
      <c s="30" t="s">
        <v>159</v>
      </c>
      <c s="31" t="s">
        <v>109</v>
      </c>
      <c s="32">
        <v>806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160</v>
      </c>
    </row>
    <row r="74" spans="1:5" ht="12.75">
      <c r="A74" s="36" t="s">
        <v>51</v>
      </c>
      <c r="E74" s="37" t="s">
        <v>161</v>
      </c>
    </row>
    <row r="75" spans="1:5" ht="89.25">
      <c r="A75" t="s">
        <v>53</v>
      </c>
      <c r="E75" s="35" t="s">
        <v>162</v>
      </c>
    </row>
    <row r="76" spans="1:16" ht="12.75">
      <c r="A76" s="25" t="s">
        <v>45</v>
      </c>
      <c s="29" t="s">
        <v>163</v>
      </c>
      <c s="29" t="s">
        <v>164</v>
      </c>
      <c s="25" t="s">
        <v>47</v>
      </c>
      <c s="30" t="s">
        <v>165</v>
      </c>
      <c s="31" t="s">
        <v>109</v>
      </c>
      <c s="32">
        <v>806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166</v>
      </c>
    </row>
    <row r="78" spans="1:5" ht="12.75">
      <c r="A78" s="36" t="s">
        <v>51</v>
      </c>
      <c r="E78" s="37" t="s">
        <v>161</v>
      </c>
    </row>
    <row r="79" spans="1:5" ht="63.75">
      <c r="A79" t="s">
        <v>53</v>
      </c>
      <c r="E79" s="35" t="s">
        <v>167</v>
      </c>
    </row>
    <row r="80" spans="1:16" ht="12.75">
      <c r="A80" s="25" t="s">
        <v>45</v>
      </c>
      <c s="29" t="s">
        <v>168</v>
      </c>
      <c s="29" t="s">
        <v>169</v>
      </c>
      <c s="25" t="s">
        <v>47</v>
      </c>
      <c s="30" t="s">
        <v>170</v>
      </c>
      <c s="31" t="s">
        <v>135</v>
      </c>
      <c s="32">
        <v>2000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171</v>
      </c>
    </row>
    <row r="82" spans="1:5" ht="12.75">
      <c r="A82" s="36" t="s">
        <v>51</v>
      </c>
      <c r="E82" s="37" t="s">
        <v>137</v>
      </c>
    </row>
    <row r="83" spans="1:5" ht="63.75">
      <c r="A83" t="s">
        <v>53</v>
      </c>
      <c r="E83" s="35" t="s">
        <v>172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